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9155" windowHeight="8505"/>
  </bookViews>
  <sheets>
    <sheet name="Model" sheetId="4" r:id="rId1"/>
  </sheets>
  <definedNames>
    <definedName name="FP" localSheetId="0">Model!$H$14</definedName>
    <definedName name="FP">#REF!</definedName>
    <definedName name="HC" localSheetId="0">Model!$H$17</definedName>
    <definedName name="HC">#REF!</definedName>
    <definedName name="LC" localSheetId="0">Model!$H$15</definedName>
    <definedName name="LC">#REF!</definedName>
    <definedName name="MC" localSheetId="0">Model!$H$16</definedName>
    <definedName name="MC">#REF!</definedName>
    <definedName name="MT">Model!$H$23</definedName>
    <definedName name="_xlnm.Print_Area" localSheetId="0">Model!$A$1:$H$43</definedName>
    <definedName name="RO" localSheetId="0">Model!$H$22</definedName>
    <definedName name="RO">#REF!</definedName>
    <definedName name="SP" localSheetId="0">Model!$H$41</definedName>
    <definedName name="SP">#REF!</definedName>
    <definedName name="SV" localSheetId="0">Model!$H$40</definedName>
    <definedName name="SV">#REF!</definedName>
    <definedName name="TE" localSheetId="0">Model!$H$12</definedName>
    <definedName name="TE">#REF!</definedName>
    <definedName name="WC" localSheetId="0">Model!$H$13</definedName>
    <definedName name="WC">#REF!</definedName>
  </definedNames>
  <calcPr calcId="125725"/>
</workbook>
</file>

<file path=xl/calcChain.xml><?xml version="1.0" encoding="utf-8"?>
<calcChain xmlns="http://schemas.openxmlformats.org/spreadsheetml/2006/main">
  <c r="H8" i="4"/>
  <c r="H6"/>
  <c r="C41"/>
  <c r="C40"/>
  <c r="C39"/>
  <c r="C38"/>
  <c r="C37"/>
  <c r="C36"/>
  <c r="C35"/>
  <c r="C34"/>
  <c r="C33"/>
  <c r="C32"/>
  <c r="C30"/>
  <c r="C29"/>
  <c r="C28"/>
  <c r="C27"/>
  <c r="C25"/>
  <c r="C24"/>
  <c r="C23"/>
  <c r="C22"/>
  <c r="C31"/>
  <c r="C26"/>
  <c r="C21"/>
  <c r="C18"/>
  <c r="C19"/>
  <c r="C20"/>
  <c r="C17"/>
  <c r="C16"/>
  <c r="C15"/>
  <c r="C14"/>
  <c r="C13"/>
  <c r="C12"/>
  <c r="C11"/>
  <c r="C10"/>
  <c r="C9"/>
  <c r="C8"/>
  <c r="C7"/>
  <c r="T23"/>
  <c r="H10"/>
  <c r="H9"/>
  <c r="H7"/>
  <c r="H12"/>
  <c r="C6" l="1"/>
  <c r="C43"/>
  <c r="H19" l="1"/>
  <c r="H20" s="1"/>
</calcChain>
</file>

<file path=xl/sharedStrings.xml><?xml version="1.0" encoding="utf-8"?>
<sst xmlns="http://schemas.openxmlformats.org/spreadsheetml/2006/main" count="35" uniqueCount="35">
  <si>
    <t>Age</t>
  </si>
  <si>
    <t>IRR</t>
  </si>
  <si>
    <t>Establishment</t>
  </si>
  <si>
    <t>Form Pruning</t>
  </si>
  <si>
    <t>Weed control</t>
  </si>
  <si>
    <t>LC</t>
  </si>
  <si>
    <t>MC</t>
  </si>
  <si>
    <t>HC</t>
  </si>
  <si>
    <t>FP</t>
  </si>
  <si>
    <t>WC</t>
  </si>
  <si>
    <t>SV</t>
  </si>
  <si>
    <t>SP</t>
  </si>
  <si>
    <t>Sawlog volume (m3/ha)</t>
  </si>
  <si>
    <t>Sawlog price ($/m3)</t>
  </si>
  <si>
    <t>Plants</t>
  </si>
  <si>
    <t>Planting</t>
  </si>
  <si>
    <t>Protection (fencing or tree guards)</t>
  </si>
  <si>
    <t>Fertiliser</t>
  </si>
  <si>
    <t>Site preparation (weed control &amp; cultivation)</t>
  </si>
  <si>
    <t>Total establishment</t>
  </si>
  <si>
    <t>TE</t>
  </si>
  <si>
    <t>Rates and other overheads</t>
  </si>
  <si>
    <t>RO</t>
  </si>
  <si>
    <t>Management costs</t>
  </si>
  <si>
    <t>Low clearwood pruning (&lt;2.4m)</t>
  </si>
  <si>
    <t>Medium clearwood pruning (2.4-4.2m)</t>
  </si>
  <si>
    <t>High clearwood pruning (4.2-6.2m)</t>
  </si>
  <si>
    <t>Costs/Revenues</t>
  </si>
  <si>
    <t>The return on investment in commerial blackwood plantations.</t>
  </si>
  <si>
    <t>Total silvicultural costs ($/ha)</t>
  </si>
  <si>
    <t>Model</t>
  </si>
  <si>
    <t>($/tree)</t>
  </si>
  <si>
    <t>MT</t>
  </si>
  <si>
    <t>Table of costs (-) and revenues (+) ($/ha)</t>
  </si>
  <si>
    <t>Tasmanian blackwood plantation financial model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</si>
</sst>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164" fontId="0" fillId="0" borderId="0" xfId="1" applyNumberFormat="1" applyFont="1"/>
    <xf numFmtId="0" fontId="2" fillId="0" borderId="0" xfId="0" applyFont="1" applyAlignment="1">
      <alignment horizontal="center"/>
    </xf>
    <xf numFmtId="164" fontId="0" fillId="0" borderId="0" xfId="0" applyNumberFormat="1"/>
    <xf numFmtId="0" fontId="2" fillId="0" borderId="0" xfId="0" applyFont="1"/>
    <xf numFmtId="164" fontId="0" fillId="0" borderId="0" xfId="0" applyNumberFormat="1" applyFill="1"/>
    <xf numFmtId="0" fontId="0" fillId="0" borderId="0" xfId="0" applyFill="1"/>
    <xf numFmtId="164" fontId="2" fillId="0" borderId="0" xfId="0" applyNumberFormat="1" applyFont="1"/>
    <xf numFmtId="164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3" fillId="2" borderId="0" xfId="0" applyFont="1" applyFill="1"/>
    <xf numFmtId="10" fontId="3" fillId="2" borderId="0" xfId="0" applyNumberFormat="1" applyFont="1" applyFill="1"/>
    <xf numFmtId="0" fontId="4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3"/>
  <sheetViews>
    <sheetView tabSelected="1" zoomScale="90" zoomScaleNormal="90" workbookViewId="0"/>
  </sheetViews>
  <sheetFormatPr defaultRowHeight="15"/>
  <cols>
    <col min="1" max="1" width="4.85546875" customWidth="1"/>
    <col min="2" max="2" width="9.140625" style="6"/>
    <col min="3" max="3" width="10.5703125" bestFit="1" customWidth="1"/>
    <col min="5" max="5" width="8" customWidth="1"/>
    <col min="6" max="6" width="35.5703125" customWidth="1"/>
    <col min="7" max="7" width="8" customWidth="1"/>
    <col min="10" max="10" width="9.7109375" customWidth="1"/>
    <col min="20" max="20" width="9.5703125" bestFit="1" customWidth="1"/>
  </cols>
  <sheetData>
    <row r="1" spans="1:8" ht="23.25">
      <c r="A1" s="12" t="s">
        <v>34</v>
      </c>
    </row>
    <row r="2" spans="1:8">
      <c r="A2" t="s">
        <v>28</v>
      </c>
    </row>
    <row r="4" spans="1:8">
      <c r="B4" s="16" t="s">
        <v>30</v>
      </c>
      <c r="C4" s="16"/>
      <c r="F4" s="15" t="s">
        <v>33</v>
      </c>
      <c r="G4" s="15"/>
      <c r="H4" s="15"/>
    </row>
    <row r="5" spans="1:8">
      <c r="B5" s="9" t="s">
        <v>0</v>
      </c>
      <c r="C5" s="4" t="s">
        <v>27</v>
      </c>
      <c r="F5" s="4" t="s">
        <v>2</v>
      </c>
    </row>
    <row r="6" spans="1:8">
      <c r="B6" s="9">
        <v>0</v>
      </c>
      <c r="C6" s="5">
        <f>TE+RO+MT</f>
        <v>-3100</v>
      </c>
      <c r="F6" t="s">
        <v>14</v>
      </c>
      <c r="H6" s="5">
        <f>-2*200</f>
        <v>-400</v>
      </c>
    </row>
    <row r="7" spans="1:8">
      <c r="B7" s="9">
        <v>1</v>
      </c>
      <c r="C7" s="5">
        <f>WC+FP+RO+MT</f>
        <v>-200</v>
      </c>
      <c r="F7" t="s">
        <v>18</v>
      </c>
      <c r="H7" s="5">
        <f>-200</f>
        <v>-200</v>
      </c>
    </row>
    <row r="8" spans="1:8">
      <c r="B8" s="9">
        <v>2</v>
      </c>
      <c r="C8" s="5">
        <f>WC+FP+RO+MT</f>
        <v>-200</v>
      </c>
      <c r="F8" t="s">
        <v>15</v>
      </c>
      <c r="H8" s="5">
        <f>-400</f>
        <v>-400</v>
      </c>
    </row>
    <row r="9" spans="1:8">
      <c r="B9" s="9">
        <v>3</v>
      </c>
      <c r="C9" s="5">
        <f>WC+FP+RO+MT</f>
        <v>-200</v>
      </c>
      <c r="F9" t="s">
        <v>16</v>
      </c>
      <c r="H9" s="5">
        <f>-200*10</f>
        <v>-2000</v>
      </c>
    </row>
    <row r="10" spans="1:8">
      <c r="B10" s="9">
        <v>4</v>
      </c>
      <c r="C10" s="5">
        <f>WC+FP+LC+RO+MT</f>
        <v>-450</v>
      </c>
      <c r="F10" t="s">
        <v>17</v>
      </c>
      <c r="H10" s="5">
        <f>-100</f>
        <v>-100</v>
      </c>
    </row>
    <row r="11" spans="1:8">
      <c r="B11" s="9">
        <v>5</v>
      </c>
      <c r="C11" s="5">
        <f>WC+FP+LC+RO+MT</f>
        <v>-450</v>
      </c>
      <c r="F11" s="4"/>
      <c r="H11" s="8"/>
    </row>
    <row r="12" spans="1:8">
      <c r="B12" s="9">
        <v>6</v>
      </c>
      <c r="C12" s="5">
        <f>FP+MC+RO+MT</f>
        <v>-400</v>
      </c>
      <c r="F12" t="s">
        <v>19</v>
      </c>
      <c r="G12" s="13" t="s">
        <v>20</v>
      </c>
      <c r="H12" s="5">
        <f>SUM(H6:H10)</f>
        <v>-3100</v>
      </c>
    </row>
    <row r="13" spans="1:8">
      <c r="B13" s="9">
        <v>7</v>
      </c>
      <c r="C13" s="5">
        <f>MC+RO+MT</f>
        <v>-300</v>
      </c>
      <c r="F13" t="s">
        <v>4</v>
      </c>
      <c r="G13" s="13" t="s">
        <v>9</v>
      </c>
      <c r="H13" s="5">
        <v>-100</v>
      </c>
    </row>
    <row r="14" spans="1:8">
      <c r="B14" s="9">
        <v>8</v>
      </c>
      <c r="C14" s="5">
        <f>HC+RO+MT</f>
        <v>-500</v>
      </c>
      <c r="F14" t="s">
        <v>3</v>
      </c>
      <c r="G14" s="13" t="s">
        <v>8</v>
      </c>
      <c r="H14" s="5">
        <v>-100</v>
      </c>
    </row>
    <row r="15" spans="1:8">
      <c r="B15" s="9">
        <v>9</v>
      </c>
      <c r="C15" s="5">
        <f>HC+RO+MT</f>
        <v>-500</v>
      </c>
      <c r="F15" t="s">
        <v>24</v>
      </c>
      <c r="G15" s="13" t="s">
        <v>5</v>
      </c>
      <c r="H15" s="5">
        <v>-250</v>
      </c>
    </row>
    <row r="16" spans="1:8">
      <c r="B16" s="9">
        <v>10</v>
      </c>
      <c r="C16" s="5">
        <f>WC+RO+MT</f>
        <v>-100</v>
      </c>
      <c r="F16" t="s">
        <v>25</v>
      </c>
      <c r="G16" s="13" t="s">
        <v>6</v>
      </c>
      <c r="H16" s="5">
        <v>-300</v>
      </c>
    </row>
    <row r="17" spans="2:20">
      <c r="B17" s="9">
        <v>11</v>
      </c>
      <c r="C17" s="5">
        <f>RO+MT</f>
        <v>0</v>
      </c>
      <c r="F17" t="s">
        <v>26</v>
      </c>
      <c r="G17" s="13" t="s">
        <v>7</v>
      </c>
      <c r="H17" s="5">
        <v>-500</v>
      </c>
    </row>
    <row r="18" spans="2:20">
      <c r="B18" s="9">
        <v>12</v>
      </c>
      <c r="C18" s="5">
        <f>RO+MT</f>
        <v>0</v>
      </c>
      <c r="G18" s="13"/>
      <c r="O18" s="5"/>
    </row>
    <row r="19" spans="2:20">
      <c r="B19" s="9">
        <v>13</v>
      </c>
      <c r="C19" s="5">
        <f>RO+MT</f>
        <v>0</v>
      </c>
      <c r="F19" s="4" t="s">
        <v>29</v>
      </c>
      <c r="G19" s="2"/>
      <c r="H19" s="7">
        <f>SUM(C6:C16)</f>
        <v>-6400</v>
      </c>
      <c r="O19" s="3"/>
    </row>
    <row r="20" spans="2:20">
      <c r="B20" s="9">
        <v>14</v>
      </c>
      <c r="C20" s="5">
        <f>RO+MT</f>
        <v>0</v>
      </c>
      <c r="G20" s="14" t="s">
        <v>31</v>
      </c>
      <c r="H20" s="8">
        <f>H19/200</f>
        <v>-32</v>
      </c>
    </row>
    <row r="21" spans="2:20">
      <c r="B21" s="9">
        <v>15</v>
      </c>
      <c r="C21" s="5">
        <f>WC+RO+MT</f>
        <v>-100</v>
      </c>
    </row>
    <row r="22" spans="2:20">
      <c r="B22" s="9">
        <v>16</v>
      </c>
      <c r="C22" s="5">
        <f>RO+MT</f>
        <v>0</v>
      </c>
      <c r="F22" t="s">
        <v>21</v>
      </c>
      <c r="G22" s="13" t="s">
        <v>22</v>
      </c>
      <c r="H22" s="5">
        <v>0</v>
      </c>
    </row>
    <row r="23" spans="2:20">
      <c r="B23" s="9">
        <v>17</v>
      </c>
      <c r="C23" s="5">
        <f>RO+MT</f>
        <v>0</v>
      </c>
      <c r="F23" t="s">
        <v>23</v>
      </c>
      <c r="G23" s="13" t="s">
        <v>32</v>
      </c>
      <c r="H23" s="5">
        <v>0</v>
      </c>
      <c r="P23" s="1"/>
      <c r="T23" s="1">
        <f>S23*R23*P23*Q23</f>
        <v>0</v>
      </c>
    </row>
    <row r="24" spans="2:20">
      <c r="B24" s="9">
        <v>18</v>
      </c>
      <c r="C24" s="5">
        <f>RO+MT</f>
        <v>0</v>
      </c>
    </row>
    <row r="25" spans="2:20">
      <c r="B25" s="9">
        <v>19</v>
      </c>
      <c r="C25" s="5">
        <f>RO+MT</f>
        <v>0</v>
      </c>
      <c r="Q25" s="3"/>
    </row>
    <row r="26" spans="2:20">
      <c r="B26" s="9">
        <v>20</v>
      </c>
      <c r="C26" s="5">
        <f>WC+RO+MT</f>
        <v>-100</v>
      </c>
    </row>
    <row r="27" spans="2:20">
      <c r="B27" s="9">
        <v>21</v>
      </c>
      <c r="C27" s="5">
        <f>RO+MT</f>
        <v>0</v>
      </c>
      <c r="P27" s="3"/>
    </row>
    <row r="28" spans="2:20">
      <c r="B28" s="9">
        <v>22</v>
      </c>
      <c r="C28" s="5">
        <f>RO+MT</f>
        <v>0</v>
      </c>
    </row>
    <row r="29" spans="2:20">
      <c r="B29" s="9">
        <v>23</v>
      </c>
      <c r="C29" s="5">
        <f>RO+MT</f>
        <v>0</v>
      </c>
      <c r="P29" s="3"/>
    </row>
    <row r="30" spans="2:20">
      <c r="B30" s="9">
        <v>24</v>
      </c>
      <c r="C30" s="5">
        <f>RO+MT</f>
        <v>0</v>
      </c>
    </row>
    <row r="31" spans="2:20">
      <c r="B31" s="9">
        <v>25</v>
      </c>
      <c r="C31" s="5">
        <f>WC+RO+MT</f>
        <v>-100</v>
      </c>
    </row>
    <row r="32" spans="2:20">
      <c r="B32" s="9">
        <v>26</v>
      </c>
      <c r="C32" s="5">
        <f t="shared" ref="C32:C40" si="0">RO+MT</f>
        <v>0</v>
      </c>
    </row>
    <row r="33" spans="2:8">
      <c r="B33" s="9">
        <v>27</v>
      </c>
      <c r="C33" s="5">
        <f t="shared" si="0"/>
        <v>0</v>
      </c>
    </row>
    <row r="34" spans="2:8">
      <c r="B34" s="9">
        <v>28</v>
      </c>
      <c r="C34" s="5">
        <f t="shared" si="0"/>
        <v>0</v>
      </c>
    </row>
    <row r="35" spans="2:8">
      <c r="B35" s="9">
        <v>29</v>
      </c>
      <c r="C35" s="5">
        <f t="shared" si="0"/>
        <v>0</v>
      </c>
    </row>
    <row r="36" spans="2:8">
      <c r="B36" s="9">
        <v>30</v>
      </c>
      <c r="C36" s="5">
        <f t="shared" si="0"/>
        <v>0</v>
      </c>
    </row>
    <row r="37" spans="2:8">
      <c r="B37" s="9">
        <v>31</v>
      </c>
      <c r="C37" s="5">
        <f t="shared" si="0"/>
        <v>0</v>
      </c>
    </row>
    <row r="38" spans="2:8">
      <c r="B38" s="9">
        <v>32</v>
      </c>
      <c r="C38" s="5">
        <f t="shared" si="0"/>
        <v>0</v>
      </c>
    </row>
    <row r="39" spans="2:8">
      <c r="B39" s="9">
        <v>33</v>
      </c>
      <c r="C39" s="5">
        <f t="shared" si="0"/>
        <v>0</v>
      </c>
    </row>
    <row r="40" spans="2:8">
      <c r="B40" s="9">
        <v>34</v>
      </c>
      <c r="C40" s="5">
        <f t="shared" si="0"/>
        <v>0</v>
      </c>
      <c r="F40" t="s">
        <v>12</v>
      </c>
      <c r="G40" t="s">
        <v>10</v>
      </c>
      <c r="H40">
        <v>300</v>
      </c>
    </row>
    <row r="41" spans="2:8">
      <c r="B41" s="9">
        <v>35</v>
      </c>
      <c r="C41" s="5">
        <f>(SV*SP)+RO+MT</f>
        <v>150000</v>
      </c>
      <c r="F41" t="s">
        <v>13</v>
      </c>
      <c r="G41" t="s">
        <v>11</v>
      </c>
      <c r="H41" s="5">
        <v>500</v>
      </c>
    </row>
    <row r="42" spans="2:8">
      <c r="C42" s="6"/>
    </row>
    <row r="43" spans="2:8" ht="15.75">
      <c r="B43" s="10" t="s">
        <v>1</v>
      </c>
      <c r="C43" s="11">
        <f>IRR(C6:C41)</f>
        <v>0.10155444206828294</v>
      </c>
    </row>
  </sheetData>
  <mergeCells count="2">
    <mergeCell ref="F4:H4"/>
    <mergeCell ref="B4:C4"/>
  </mergeCells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Model</vt:lpstr>
      <vt:lpstr>Model!FP</vt:lpstr>
      <vt:lpstr>Model!HC</vt:lpstr>
      <vt:lpstr>Model!LC</vt:lpstr>
      <vt:lpstr>Model!MC</vt:lpstr>
      <vt:lpstr>MT</vt:lpstr>
      <vt:lpstr>Model!Print_Area</vt:lpstr>
      <vt:lpstr>Model!RO</vt:lpstr>
      <vt:lpstr>Model!SP</vt:lpstr>
      <vt:lpstr>Model!SV</vt:lpstr>
      <vt:lpstr>Model!TE</vt:lpstr>
      <vt:lpstr>Model!WC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</dc:creator>
  <cp:lastModifiedBy>Gordon</cp:lastModifiedBy>
  <dcterms:created xsi:type="dcterms:W3CDTF">2015-12-18T02:41:48Z</dcterms:created>
  <dcterms:modified xsi:type="dcterms:W3CDTF">2016-05-06T23:12:40Z</dcterms:modified>
</cp:coreProperties>
</file>